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plan" sheetId="1" r:id="rId1"/>
    <sheet name="Quotation" sheetId="2" r:id="rId2"/>
    <sheet name="GST and checklist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#,##0.0"/>
    <numFmt numFmtId="61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/>
    <xf numFmtId="3" fontId="0" fillId="0" borderId="0" xfId="0" applyNumberFormat="1"/>
    <xf numFmtId="1" fontId="0" fillId="0" borderId="0" xfId="0" applyNumberFormat="1"/>
    <xf numFmtId="60" fontId="0" fillId="0" borderId="0" xfId="0" applyNumberFormat="1"/>
    <xf numFmtId="4" fontId="0" fillId="0" borderId="0" xfId="0" applyNumberFormat="1"/>
    <xf numFmtId="9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workbookViewId="0"/>
  </sheetViews>
  <cols>
    <col min="1" max="1" width="46.83203125" customWidth="1"/>
    <col min="2" max="2" width="16.83203125" customWidth="1"/>
    <col min="3" max="3" width="22.83203125" customWidth="1"/>
    <col min="4" max="4" width="14.83203125" customWidth="1"/>
    <col min="5" max="5" width="10.83203125" customWidth="1"/>
    <col min="6" max="6" width="26.83203125" customWidth="1"/>
    <col min="7" max="7" width="14.83203125" customWidth="1"/>
  </cols>
  <sheetData>
    <row r="1">
      <c r="A1" t="str">
        <v>CaterCaptain - Catering quotation cost plan (per-plate cost, margin, rate)</v>
      </c>
    </row>
    <row r="2">
      <c r="A2" t="str">
        <v>Change the guest count, norms, prices, counts and rates. Totals, per-plate figures and the rate are formulas.</v>
      </c>
    </row>
    <row r="4">
      <c r="A4" t="str">
        <v>Guests</v>
      </c>
      <c r="B4" s="1">
        <v>500</v>
      </c>
    </row>
    <row r="5">
      <c r="A5" t="str">
        <v>Event</v>
      </c>
    </row>
    <row r="6">
      <c r="A6" t="str">
        <v>Date</v>
      </c>
    </row>
    <row r="7">
      <c r="A7" t="str">
        <v>Venue</v>
      </c>
    </row>
    <row r="8">
      <c r="A8" t="str">
        <v>Service</v>
      </c>
    </row>
    <row r="10">
      <c r="A10" t="str">
        <v>STEP 1 - MATERIAL COST PER PLATE, FROM NORMS</v>
      </c>
    </row>
    <row r="11">
      <c r="A11" t="str">
        <v>Material</v>
      </c>
      <c r="B11" t="str">
        <v>Norm per plate</v>
      </c>
      <c r="C11" t="str">
        <v>Norm unit</v>
      </c>
      <c r="D11" t="str">
        <v>Quantity</v>
      </c>
      <c r="E11" t="str">
        <v>Qty unit</v>
      </c>
      <c r="F11" t="str">
        <v>Price (₹ per kg / L / plate)</v>
      </c>
      <c r="G11" t="str">
        <v>Cost (₹)</v>
      </c>
    </row>
    <row r="12">
      <c r="A12" t="str">
        <v>Paneer</v>
      </c>
      <c r="B12" s="2">
        <v>40</v>
      </c>
      <c r="C12" t="str">
        <v>g</v>
      </c>
      <c r="D12" s="3">
        <f>B12*$B$4/1000</f>
        <v>20</v>
      </c>
      <c r="E12" t="str">
        <v>kg</v>
      </c>
      <c r="F12" s="1">
        <v>380</v>
      </c>
      <c r="G12" s="4">
        <f>ROUND(D12*F12,0)</f>
        <v>7600</v>
      </c>
    </row>
    <row r="13">
      <c r="A13" t="str">
        <v>Seasonal vegetables (mixed)</v>
      </c>
      <c r="B13" s="2">
        <v>120</v>
      </c>
      <c r="C13" t="str">
        <v>g</v>
      </c>
      <c r="D13" s="3">
        <f>B13*$B$4/1000</f>
        <v>60</v>
      </c>
      <c r="E13" t="str">
        <v>kg</v>
      </c>
      <c r="F13" s="1">
        <v>45</v>
      </c>
      <c r="G13" s="4">
        <f>ROUND(D13*F13,0)</f>
        <v>2700</v>
      </c>
    </row>
    <row r="14">
      <c r="A14" t="str">
        <v>Toor dal</v>
      </c>
      <c r="B14" s="2">
        <v>25</v>
      </c>
      <c r="C14" t="str">
        <v>g</v>
      </c>
      <c r="D14" s="3">
        <f>B14*$B$4/1000</f>
        <v>12.5</v>
      </c>
      <c r="E14" t="str">
        <v>kg</v>
      </c>
      <c r="F14" s="1">
        <v>150</v>
      </c>
      <c r="G14" s="4">
        <f>ROUND(D14*F14,0)</f>
        <v>1875</v>
      </c>
    </row>
    <row r="15">
      <c r="A15" t="str">
        <v>Curd (for kadhi and chaas)</v>
      </c>
      <c r="B15" s="2">
        <v>90</v>
      </c>
      <c r="C15" t="str">
        <v>ml</v>
      </c>
      <c r="D15" s="3">
        <f>B15*$B$4/1000</f>
        <v>45</v>
      </c>
      <c r="E15" t="str">
        <v>L</v>
      </c>
      <c r="F15" s="1">
        <v>70</v>
      </c>
      <c r="G15" s="4">
        <f>ROUND(D15*F15,0)</f>
        <v>3150</v>
      </c>
    </row>
    <row r="16">
      <c r="A16" t="str">
        <v>Besan (kadhi, dhokla, farsan)</v>
      </c>
      <c r="B16" s="2">
        <v>35</v>
      </c>
      <c r="C16" t="str">
        <v>g</v>
      </c>
      <c r="D16" s="3">
        <f>B16*$B$4/1000</f>
        <v>17.5</v>
      </c>
      <c r="E16" t="str">
        <v>kg</v>
      </c>
      <c r="F16" s="1">
        <v>95</v>
      </c>
      <c r="G16" s="4">
        <f>ROUND(D16*F16,0)</f>
        <v>1663</v>
      </c>
    </row>
    <row r="17">
      <c r="A17" t="str">
        <v>Basmati rice</v>
      </c>
      <c r="B17" s="2">
        <v>50</v>
      </c>
      <c r="C17" t="str">
        <v>g</v>
      </c>
      <c r="D17" s="3">
        <f>B17*$B$4/1000</f>
        <v>25</v>
      </c>
      <c r="E17" t="str">
        <v>kg</v>
      </c>
      <c r="F17" s="1">
        <v>110</v>
      </c>
      <c r="G17" s="4">
        <f>ROUND(D17*F17,0)</f>
        <v>2750</v>
      </c>
    </row>
    <row r="18">
      <c r="A18" t="str">
        <v>Wheat flour (rotli, puri)</v>
      </c>
      <c r="B18" s="2">
        <v>70</v>
      </c>
      <c r="C18" t="str">
        <v>g</v>
      </c>
      <c r="D18" s="3">
        <f>B18*$B$4/1000</f>
        <v>35</v>
      </c>
      <c r="E18" t="str">
        <v>kg</v>
      </c>
      <c r="F18" s="1">
        <v>42</v>
      </c>
      <c r="G18" s="4">
        <f>ROUND(D18*F18,0)</f>
        <v>1470</v>
      </c>
    </row>
    <row r="19">
      <c r="A19" t="str">
        <v>Oil (frying and cooking)</v>
      </c>
      <c r="B19" s="2">
        <v>35</v>
      </c>
      <c r="C19" t="str">
        <v>ml</v>
      </c>
      <c r="D19" s="3">
        <f>B19*$B$4/1000</f>
        <v>17.5</v>
      </c>
      <c r="E19" t="str">
        <v>L</v>
      </c>
      <c r="F19" s="1">
        <v>135</v>
      </c>
      <c r="G19" s="4">
        <f>ROUND(D19*F19,0)</f>
        <v>2363</v>
      </c>
    </row>
    <row r="20">
      <c r="A20" t="str">
        <v>Ghee (sweet, dal, rotli)</v>
      </c>
      <c r="B20" s="2">
        <v>18</v>
      </c>
      <c r="C20" t="str">
        <v>g</v>
      </c>
      <c r="D20" s="3">
        <f>B20*$B$4/1000</f>
        <v>9</v>
      </c>
      <c r="E20" t="str">
        <v>kg</v>
      </c>
      <c r="F20" s="1">
        <v>620</v>
      </c>
      <c r="G20" s="4">
        <f>ROUND(D20*F20,0)</f>
        <v>5580</v>
      </c>
    </row>
    <row r="21">
      <c r="A21" t="str">
        <v>Sugar</v>
      </c>
      <c r="B21" s="2">
        <v>30</v>
      </c>
      <c r="C21" t="str">
        <v>g</v>
      </c>
      <c r="D21" s="3">
        <f>B21*$B$4/1000</f>
        <v>15</v>
      </c>
      <c r="E21" t="str">
        <v>kg</v>
      </c>
      <c r="F21" s="1">
        <v>44</v>
      </c>
      <c r="G21" s="4">
        <f>ROUND(D21*F21,0)</f>
        <v>660</v>
      </c>
    </row>
    <row r="22">
      <c r="A22" t="str">
        <v>Onion, tomato, potato</v>
      </c>
      <c r="B22" s="2">
        <v>90</v>
      </c>
      <c r="C22" t="str">
        <v>g</v>
      </c>
      <c r="D22" s="3">
        <f>B22*$B$4/1000</f>
        <v>45</v>
      </c>
      <c r="E22" t="str">
        <v>kg</v>
      </c>
      <c r="F22" s="1">
        <v>32</v>
      </c>
      <c r="G22" s="4">
        <f>ROUND(D22*F22,0)</f>
        <v>1440</v>
      </c>
    </row>
    <row r="23">
      <c r="A23" t="str">
        <v>Spices, salt, masala paste</v>
      </c>
      <c r="C23" t="str">
        <v>lump sum</v>
      </c>
      <c r="G23" s="4">
        <v>3200</v>
      </c>
    </row>
    <row r="24">
      <c r="A24" t="str">
        <v>Milk (sweet, chaas)</v>
      </c>
      <c r="B24" s="2">
        <v>60</v>
      </c>
      <c r="C24" t="str">
        <v>ml</v>
      </c>
      <c r="D24" s="3">
        <f>B24*$B$4/1000</f>
        <v>30</v>
      </c>
      <c r="E24" t="str">
        <v>L</v>
      </c>
      <c r="F24" s="1">
        <v>58</v>
      </c>
      <c r="G24" s="4">
        <f>ROUND(D24*F24,0)</f>
        <v>1740</v>
      </c>
    </row>
    <row r="25">
      <c r="A25" t="str">
        <v>Dry fruit, garnish</v>
      </c>
      <c r="B25" s="2">
        <v>6</v>
      </c>
      <c r="C25" t="str">
        <v>g</v>
      </c>
      <c r="D25" s="3">
        <f>B25*$B$4/1000</f>
        <v>3</v>
      </c>
      <c r="E25" t="str">
        <v>kg</v>
      </c>
      <c r="F25" s="1">
        <v>850</v>
      </c>
      <c r="G25" s="4">
        <f>ROUND(D25*F25,0)</f>
        <v>2550</v>
      </c>
    </row>
    <row r="26">
      <c r="A26" t="str">
        <v>Papad, pickle, salad vegetables</v>
      </c>
      <c r="C26" t="str">
        <v>lump sum</v>
      </c>
      <c r="G26" s="4">
        <v>1900</v>
      </c>
    </row>
    <row r="27">
      <c r="A27" t="str">
        <v>Disposables, water bottles</v>
      </c>
      <c r="C27" t="str">
        <v>per plate</v>
      </c>
      <c r="D27" s="1">
        <f>$B$4</f>
        <v>500</v>
      </c>
      <c r="E27" t="str">
        <v>plates</v>
      </c>
      <c r="F27" s="1">
        <v>9</v>
      </c>
      <c r="G27" s="4">
        <f>D27*F27</f>
        <v>4500</v>
      </c>
    </row>
    <row r="28">
      <c r="A28" t="str">
        <v>Material total</v>
      </c>
      <c r="G28" s="4">
        <f>SUM(G12:G27)</f>
        <v>45141</v>
      </c>
    </row>
    <row r="29">
      <c r="A29" t="str">
        <v>Material cost per plate</v>
      </c>
      <c r="G29" s="4">
        <f>G28/$B$4</f>
        <v>90.282</v>
      </c>
    </row>
    <row r="31">
      <c r="A31" t="str">
        <v>STEP 2 - LABOUR, TRANSPORT, EQUIPMENT AND OVERHEAD PER PLATE</v>
      </c>
    </row>
    <row r="32">
      <c r="A32" t="str">
        <v>Item</v>
      </c>
      <c r="B32" t="str">
        <v>Count / %</v>
      </c>
      <c r="C32" t="str">
        <v>Rate (₹) / basis</v>
      </c>
      <c r="D32" t="str">
        <v>Amount (₹)</v>
      </c>
      <c r="E32" t="str">
        <v>Per plate (₹)</v>
      </c>
    </row>
    <row r="33">
      <c r="A33" t="str">
        <v>Head cooks</v>
      </c>
      <c r="B33" s="2">
        <v>2</v>
      </c>
      <c r="C33" s="1">
        <v>1500</v>
      </c>
      <c r="D33" s="4">
        <f>B33*C33</f>
        <v>3000</v>
      </c>
      <c r="E33" s="4">
        <f>D33/$B$4</f>
        <v>6</v>
      </c>
    </row>
    <row r="34">
      <c r="A34" t="str">
        <v>Helpers</v>
      </c>
      <c r="B34" s="2">
        <v>6</v>
      </c>
      <c r="C34" s="1">
        <v>700</v>
      </c>
      <c r="D34" s="4">
        <f>B34*C34</f>
        <v>4200</v>
      </c>
      <c r="E34" s="4">
        <f>D34/$B$4</f>
        <v>8.4</v>
      </c>
    </row>
    <row r="35">
      <c r="A35" t="str">
        <v>Service staff (waiters, counter)</v>
      </c>
      <c r="B35" s="2">
        <v>18</v>
      </c>
      <c r="C35" s="1">
        <v>600</v>
      </c>
      <c r="D35" s="4">
        <f>B35*C35</f>
        <v>10800</v>
      </c>
      <c r="E35" s="4">
        <f>D35/$B$4</f>
        <v>21.6</v>
      </c>
    </row>
    <row r="36">
      <c r="A36" t="str">
        <v>Cleaning and washing</v>
      </c>
      <c r="B36" s="2">
        <v>4</v>
      </c>
      <c r="C36" s="1">
        <v>500</v>
      </c>
      <c r="D36" s="4">
        <f>B36*C36</f>
        <v>2000</v>
      </c>
      <c r="E36" s="4">
        <f>D36/$B$4</f>
        <v>4</v>
      </c>
    </row>
    <row r="37">
      <c r="A37" t="str">
        <v>Labour contractor commission (if used)</v>
      </c>
      <c r="B37" s="5">
        <v>0.1</v>
      </c>
      <c r="C37" t="str">
        <v>of labour (rows above)</v>
      </c>
      <c r="D37" s="4">
        <f>B37*(D33+D34+D35+D36)</f>
        <v>2000</v>
      </c>
      <c r="E37" s="4">
        <f>D37/$B$4</f>
        <v>4</v>
      </c>
    </row>
    <row r="38">
      <c r="A38" t="str">
        <v>Transport (tempo HQ to venue to HQ, driver, fuel)</v>
      </c>
      <c r="B38" s="2">
        <v>1</v>
      </c>
      <c r="C38" s="1">
        <v>3500</v>
      </c>
      <c r="D38" s="4">
        <f>B38*C38</f>
        <v>3500</v>
      </c>
      <c r="E38" s="4">
        <f>D38/$B$4</f>
        <v>7</v>
      </c>
    </row>
    <row r="39">
      <c r="A39" t="str">
        <v>Gas (commercial cylinders)</v>
      </c>
      <c r="B39" s="2">
        <v>4</v>
      </c>
      <c r="C39" s="1">
        <v>1900</v>
      </c>
      <c r="D39" s="4">
        <f>B39*C39</f>
        <v>7600</v>
      </c>
      <c r="E39" s="4">
        <f>D39/$B$4</f>
        <v>15.2</v>
      </c>
    </row>
    <row r="40">
      <c r="A40" t="str">
        <v>Crockery, utensils, counters (own stock)</v>
      </c>
      <c r="B40" s="1">
        <f>$B$4</f>
        <v>500</v>
      </c>
      <c r="C40" s="1">
        <v>12</v>
      </c>
      <c r="D40" s="4">
        <f>B40*C40</f>
        <v>6000</v>
      </c>
      <c r="E40" s="4">
        <f>D40/$B$4</f>
        <v>12</v>
      </c>
    </row>
    <row r="41">
      <c r="A41" t="str">
        <v>Decoration, counter boards, name plates</v>
      </c>
      <c r="C41" t="str">
        <v>lump sum</v>
      </c>
      <c r="D41" s="4">
        <v>2500</v>
      </c>
      <c r="E41" s="4">
        <f>D41/$B$4</f>
        <v>5</v>
      </c>
    </row>
    <row r="42">
      <c r="A42" t="str">
        <v>Wastage and contingency</v>
      </c>
      <c r="B42" s="5">
        <v>0.03</v>
      </c>
      <c r="C42" t="str">
        <v>of Step 1 material</v>
      </c>
      <c r="D42" s="4">
        <f>B42*G28</f>
        <v>1354.23</v>
      </c>
      <c r="E42" s="4">
        <f>D42/$B$4</f>
        <v>2.70846</v>
      </c>
    </row>
    <row r="43">
      <c r="A43" t="str">
        <v>Overhead share (rent, salaries, software, phone, CA)</v>
      </c>
      <c r="B43" s="1">
        <f>$B$4</f>
        <v>500</v>
      </c>
      <c r="C43" s="1">
        <v>8</v>
      </c>
      <c r="D43" s="4">
        <f>B43*C43</f>
        <v>4000</v>
      </c>
      <c r="E43" s="4">
        <f>D43/$B$4</f>
        <v>8</v>
      </c>
    </row>
    <row r="44">
      <c r="A44" t="str">
        <v>Non-material total</v>
      </c>
      <c r="D44" s="4">
        <f>SUM(D33:D43)</f>
        <v>46954.23</v>
      </c>
      <c r="E44" s="4">
        <f>D44/$B$4</f>
        <v>93.90846</v>
      </c>
    </row>
    <row r="46">
      <c r="A46" t="str">
        <v>STEP 3 - MARGIN, ROUNDING AND THE RATE</v>
      </c>
    </row>
    <row r="47">
      <c r="A47" t="str">
        <v>All-in cost for the event (₹)</v>
      </c>
      <c r="B47" s="4">
        <f>G28+D44</f>
        <v>92095.23000000001</v>
      </c>
    </row>
    <row r="48">
      <c r="A48" t="str">
        <v>All-in cost per plate (₹, material + other, each rounded up)</v>
      </c>
      <c r="B48" s="4">
        <f>ROUNDUP(G28/$B$4,0)+ROUNDUP(D44/$B$4,0)</f>
        <v>185</v>
      </c>
    </row>
    <row r="49">
      <c r="A49" t="str">
        <v>Margin on cost</v>
      </c>
      <c r="B49" s="5">
        <v>0.3</v>
      </c>
    </row>
    <row r="50">
      <c r="A50" t="str">
        <v>Rate before rounding (₹)</v>
      </c>
      <c r="B50" s="4">
        <f>B48*(1+B49)</f>
        <v>240.5</v>
      </c>
    </row>
    <row r="51">
      <c r="A51" t="str">
        <v>Round up to the nearest (₹)</v>
      </c>
      <c r="B51" s="1">
        <v>5</v>
      </c>
    </row>
    <row r="52">
      <c r="A52" t="str">
        <v>Rate per plate (₹)</v>
      </c>
      <c r="B52" s="1">
        <f>CEILING(B50,B51)</f>
        <v>245</v>
      </c>
    </row>
    <row r="53">
      <c r="A53" t="str">
        <v>Rate for extra plates on the day (₹)</v>
      </c>
      <c r="B53" s="1">
        <v>260</v>
      </c>
    </row>
    <row r="54">
      <c r="A54" t="str">
        <v>Food and service (₹)</v>
      </c>
      <c r="B54" s="1">
        <f>B52*$B$4</f>
        <v>122500</v>
      </c>
    </row>
    <row r="55">
      <c r="A55" t="str">
        <v>Planned gross margin (₹)</v>
      </c>
      <c r="B55" s="4">
        <f>B54-B47</f>
        <v>30404.76999999999</v>
      </c>
    </row>
    <row r="56">
      <c r="A56" t="str">
        <v>Margin as % of revenue</v>
      </c>
      <c r="B56" s="6">
        <f>B55/B54</f>
        <v>0.24820220408163257</v>
      </c>
    </row>
    <row r="57">
      <c r="A57" t="str">
        <v>Margin as % on cost</v>
      </c>
      <c r="B57" s="6">
        <f>B55/B47</f>
        <v>0.3301448945835738</v>
      </c>
    </row>
  </sheetData>
  <ignoredErrors>
    <ignoredError numberStoredAsText="1" sqref="A1:G5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45"/>
  <sheetViews>
    <sheetView workbookViewId="0"/>
  </sheetViews>
  <cols>
    <col min="1" max="1" width="46.83203125" customWidth="1"/>
    <col min="2" max="2" width="34.83203125" customWidth="1"/>
    <col min="3" max="3" width="12.83203125" customWidth="1"/>
    <col min="4" max="4" width="14.83203125" customWidth="1"/>
  </cols>
  <sheetData>
    <row r="1">
      <c r="A1" t="str">
        <v>QUOTATION</v>
      </c>
    </row>
    <row r="3">
      <c r="A3" t="str">
        <v>Business name</v>
      </c>
      <c r="B3" t="str">
        <v>[Your business name]</v>
      </c>
    </row>
    <row r="4">
      <c r="A4" t="str">
        <v>Address</v>
      </c>
      <c r="B4" t="str">
        <v>[Address]</v>
      </c>
    </row>
    <row r="5">
      <c r="A5" t="str">
        <v>GSTIN</v>
      </c>
      <c r="B5" t="str">
        <v>[GSTIN]</v>
      </c>
    </row>
    <row r="6">
      <c r="A6" t="str">
        <v>FSSAI licence no.</v>
      </c>
      <c r="B6" t="str">
        <v>[FSSAI number]</v>
      </c>
    </row>
    <row r="7">
      <c r="A7" t="str">
        <v>Phone / WhatsApp</v>
      </c>
      <c r="B7" t="str">
        <v>[Phone]</v>
      </c>
    </row>
    <row r="9">
      <c r="A9" t="str">
        <v>Quotation no. / version</v>
      </c>
      <c r="B9" t="str">
        <v>Q-2026-11-042 / v1</v>
      </c>
    </row>
    <row r="10">
      <c r="A10" t="str">
        <v>Date</v>
      </c>
      <c r="B10" t="str">
        <v>15 Oct 2026</v>
      </c>
    </row>
    <row r="11">
      <c r="A11" t="str">
        <v>Valid for</v>
      </c>
      <c r="B11" t="str">
        <v>10 days</v>
      </c>
    </row>
    <row r="13">
      <c r="A13" t="str">
        <v>Client</v>
      </c>
      <c r="B13" t="str">
        <v>[Client name]</v>
      </c>
    </row>
    <row r="14">
      <c r="A14" t="str">
        <v>Event</v>
      </c>
      <c r="B14" t="str">
        <v>Shah-Patel wedding dinner</v>
      </c>
    </row>
    <row r="15">
      <c r="A15" t="str">
        <v>Event date</v>
      </c>
      <c r="B15" t="str">
        <v>Saturday 13 December 2026</v>
      </c>
    </row>
    <row r="16">
      <c r="A16" t="str">
        <v>Venue</v>
      </c>
      <c r="B16" t="str">
        <v>Silver Palace party plot, Bopal</v>
      </c>
    </row>
    <row r="17">
      <c r="A17" t="str">
        <v>Service and timings</v>
      </c>
      <c r="B17" t="str">
        <v>Dinner, 7:30 pm - 10:30 pm</v>
      </c>
    </row>
    <row r="19">
      <c r="A19" t="str">
        <v>Description</v>
      </c>
      <c r="B19" t="str">
        <v>Qty</v>
      </c>
      <c r="C19" t="str">
        <v>Rate (₹)</v>
      </c>
      <c r="D19" t="str">
        <v>Amount (₹)</v>
      </c>
    </row>
    <row r="20">
      <c r="A20" t="str">
        <v>Dinner, menu as attached</v>
      </c>
      <c r="B20" s="1">
        <f>'Cost plan'!B4</f>
        <v>500</v>
      </c>
      <c r="C20" s="1">
        <f>'Cost plan'!B52</f>
        <v>245</v>
      </c>
      <c r="D20" s="1">
        <f>B20*C20</f>
        <v>122500</v>
      </c>
    </row>
    <row r="21">
      <c r="A21" t="str">
        <v>Live chaat counter</v>
      </c>
      <c r="B21" s="1">
        <v>500</v>
      </c>
      <c r="C21" s="1">
        <v>35</v>
      </c>
      <c r="D21" s="1">
        <f>B21*C21</f>
        <v>17500</v>
      </c>
    </row>
    <row r="22">
      <c r="A22" t="str">
        <v>Extra plates on the day, if any</v>
      </c>
      <c r="C22" s="1">
        <f>'Cost plan'!B53</f>
        <v>260</v>
      </c>
      <c r="D22" t="str">
        <v>as billed</v>
      </c>
    </row>
    <row r="23">
      <c r="A23" t="str">
        <v>Discount</v>
      </c>
      <c r="D23" s="1">
        <v>-2500</v>
      </c>
    </row>
    <row r="24">
      <c r="A24" t="str">
        <v>Subtotal</v>
      </c>
      <c r="D24" s="1">
        <f>SUM(D20:D23)</f>
        <v>137500</v>
      </c>
    </row>
    <row r="25">
      <c r="A25" t="str">
        <v>GST (SAC 996334, outdoor catering, no ITC)</v>
      </c>
      <c r="C25" s="5">
        <v>0.05</v>
      </c>
      <c r="D25" s="4">
        <f>D24*C25</f>
        <v>6875</v>
      </c>
    </row>
    <row r="26">
      <c r="A26" t="str">
        <v>Round-off</v>
      </c>
      <c r="D26" s="4">
        <f>ROUND(D24+D25,0)-(D24+D25)</f>
        <v>0</v>
      </c>
    </row>
    <row r="27">
      <c r="A27" t="str">
        <v>Grand total</v>
      </c>
      <c r="D27" s="1">
        <f>D24+D25+D26</f>
        <v>144375</v>
      </c>
    </row>
    <row r="28">
      <c r="A28" t="str">
        <v>Advance on confirmation</v>
      </c>
      <c r="C28" s="5">
        <v>0.4</v>
      </c>
      <c r="D28" s="1">
        <f>D27*C28</f>
        <v>57750</v>
      </c>
    </row>
    <row r="29">
      <c r="A29" t="str">
        <v>Balance on the day of the event</v>
      </c>
      <c r="D29" s="1">
        <f>D27-D28</f>
        <v>86625</v>
      </c>
    </row>
    <row r="31">
      <c r="A31" t="str">
        <v>Menu (dish by dish, with portion notes)</v>
      </c>
    </row>
    <row r="32">
      <c r="A32" t="str">
        <v>1.</v>
      </c>
    </row>
    <row r="33">
      <c r="A33" t="str">
        <v>2.</v>
      </c>
    </row>
    <row r="34">
      <c r="A34" t="str">
        <v>3.</v>
      </c>
    </row>
    <row r="35">
      <c r="A35" t="str">
        <v>4.</v>
      </c>
    </row>
    <row r="36">
      <c r="A36" t="str">
        <v>5.</v>
      </c>
    </row>
    <row r="37">
      <c r="A37" t="str">
        <v>6.</v>
      </c>
    </row>
    <row r="38">
      <c r="A38" t="str">
        <v>7.</v>
      </c>
    </row>
    <row r="39">
      <c r="A39" t="str">
        <v>8.</v>
      </c>
    </row>
    <row r="41">
      <c r="A41" t="str">
        <v>Included</v>
      </c>
      <c r="B41" t="str">
        <v>All food and service as per menu, service staff, crockery and counters, transport within the city.</v>
      </c>
    </row>
    <row r="42">
      <c r="A42" t="str">
        <v>Not included</v>
      </c>
      <c r="B42" t="str">
        <v>Venue charges, electricity and water, decoration beyond counter boards.</v>
      </c>
    </row>
    <row r="43">
      <c r="A43" t="str">
        <v>Final guest count</v>
      </c>
      <c r="B43" t="str">
        <v>To be confirmed 72 hours before the event; below [450] plates the per-plate rate is revised.</v>
      </c>
    </row>
    <row r="44">
      <c r="A44" t="str">
        <v>Payment</v>
      </c>
      <c r="B44" t="str">
        <v>Bank / UPI details: [account, IFSC, UPI ID]</v>
      </c>
    </row>
    <row r="45">
      <c r="A45" t="str">
        <v>Cancellation</v>
      </c>
      <c r="B45" t="str">
        <v>[Your cancellation terms]</v>
      </c>
    </row>
  </sheetData>
  <ignoredErrors>
    <ignoredError numberStoredAsText="1" sqref="A1:D4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1"/>
  <sheetViews>
    <sheetView workbookViewId="0"/>
  </sheetViews>
  <cols>
    <col min="1" max="1" width="100.83203125" customWidth="1"/>
    <col min="2" max="2" width="10.83203125" customWidth="1"/>
    <col min="3" max="3" width="16.83203125" customWidth="1"/>
  </cols>
  <sheetData>
    <row r="1">
      <c r="A1" t="str">
        <v>GST on catering - 5% or 18% (SAC 9963; 996334 for outdoor catering)</v>
      </c>
    </row>
    <row r="2">
      <c r="A2" t="str">
        <v>Confirm the rate for any specific venue with your CA.</v>
      </c>
    </row>
    <row r="4">
      <c r="A4" t="str">
        <v>Situation</v>
      </c>
      <c r="B4" t="str">
        <v>GST rate</v>
      </c>
      <c r="C4" t="str">
        <v>Input tax credit</v>
      </c>
    </row>
    <row r="5">
      <c r="A5" t="str">
        <v>Outdoor catering at a venue that is not "specified premises" (weddings, farmhouses, community halls, homes, open grounds)</v>
      </c>
      <c r="B5" t="str">
        <v>5%</v>
      </c>
      <c r="C5" t="str">
        <v>Not available</v>
      </c>
    </row>
    <row r="6">
      <c r="A6" t="str">
        <v>Catering at specified premises (a hotel where any room's declared tariff is ₹7,500 or more per night)</v>
      </c>
      <c r="B6" t="str">
        <v>18%</v>
      </c>
      <c r="C6" t="str">
        <v>Available</v>
      </c>
    </row>
    <row r="7">
      <c r="A7" t="str">
        <v>Catering bundled with venue rental by the same supplier (composite supply)</v>
      </c>
      <c r="B7" t="str">
        <v>18%</v>
      </c>
      <c r="C7" t="str">
        <v>Available</v>
      </c>
    </row>
    <row r="8">
      <c r="A8" t="str">
        <v>Canteen or mess under a regular contract (institutional, corporate, school)</v>
      </c>
      <c r="B8" t="str">
        <v>5%</v>
      </c>
      <c r="C8" t="str">
        <v>Not available</v>
      </c>
    </row>
    <row r="11">
      <c r="A11" t="str">
        <v>What the quotation document must contain</v>
      </c>
    </row>
    <row r="12">
      <c r="A12" t="str">
        <v>1. Your business name, address, GSTIN, FSSAI licence number, phone and WhatsApp.</v>
      </c>
    </row>
    <row r="13">
      <c r="A13" t="str">
        <v>2. Client name, event name, date(s), venue, service (breakfast / lunch / dinner), service timings.</v>
      </c>
    </row>
    <row r="14">
      <c r="A14" t="str">
        <v>3. Guest count the price is based on, and the rate for additional plates on the day.</v>
      </c>
    </row>
    <row r="15">
      <c r="A15" t="str">
        <v>4. Menu, dish by dish, with portion notes where they matter.</v>
      </c>
    </row>
    <row r="16">
      <c r="A16" t="str">
        <v>5. Rate per plate, extras as separate lines, discounts, round-off, GST line with rate and SAC, grand total.</v>
      </c>
    </row>
    <row r="17">
      <c r="A17" t="str">
        <v>6. Advance percentage with due date, balance due date, and bank/UPI details.</v>
      </c>
    </row>
    <row r="18">
      <c r="A18" t="str">
        <v>7. Final guest count confirmation deadline (48-72 hours before) and the price rule if the count drops.</v>
      </c>
    </row>
    <row r="19">
      <c r="A19" t="str">
        <v>8. What is included and what is not.</v>
      </c>
    </row>
    <row r="20">
      <c r="A20" t="str">
        <v>9. Cancellation terms and validity of the quotation (typically 7-15 days).</v>
      </c>
    </row>
    <row r="21">
      <c r="A21" t="str">
        <v>10. Quotation number, date and version.</v>
      </c>
    </row>
  </sheetData>
  <ignoredErrors>
    <ignoredError numberStoredAsText="1" sqref="A1:C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Cost plan</vt:lpstr>
      <vt:lpstr>Quotation</vt:lpstr>
      <vt:lpstr>GST and checklist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CaterCaptain</dc:creator>
  <dc:title>Catering quotation template</dc:title>
</cp:coreProperties>
</file>